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112午餐\20午餐管理\"/>
    </mc:Choice>
  </mc:AlternateContent>
  <xr:revisionPtr revIDLastSave="0" documentId="13_ncr:1_{D2B1A778-2EC0-400F-B4CF-E508D3D845F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10學年  " sheetId="2" r:id="rId1"/>
  </sheets>
  <definedNames>
    <definedName name="_xlnm.Print_Area" localSheetId="0">'110學年  '!$A$1:$M$19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2" l="1"/>
  <c r="K14" i="2" s="1"/>
  <c r="L14" i="2" s="1"/>
  <c r="H13" i="2"/>
  <c r="H12" i="2"/>
  <c r="H11" i="2"/>
  <c r="G13" i="2"/>
  <c r="K13" i="2"/>
  <c r="C11" i="2"/>
  <c r="C9" i="2"/>
  <c r="C8" i="2"/>
  <c r="C7" i="2"/>
  <c r="C6" i="2"/>
  <c r="D8" i="2"/>
  <c r="H9" i="2"/>
  <c r="H8" i="2"/>
  <c r="K8" i="2" s="1"/>
  <c r="H6" i="2"/>
  <c r="H5" i="2"/>
  <c r="G7" i="2"/>
  <c r="D15" i="2"/>
  <c r="G15" i="2" s="1"/>
  <c r="G6" i="2"/>
  <c r="K12" i="2"/>
  <c r="G12" i="2"/>
  <c r="G14" i="2"/>
  <c r="G11" i="2"/>
  <c r="H15" i="2"/>
  <c r="F10" i="2"/>
  <c r="E10" i="2"/>
  <c r="G9" i="2"/>
  <c r="G5" i="2"/>
  <c r="K7" i="2"/>
  <c r="G8" i="2"/>
  <c r="J10" i="2"/>
  <c r="K6" i="2"/>
  <c r="L13" i="2" l="1"/>
  <c r="L12" i="2"/>
  <c r="K11" i="2"/>
  <c r="L8" i="2"/>
  <c r="D10" i="2"/>
  <c r="G10" i="2" s="1"/>
  <c r="K9" i="2"/>
  <c r="L9" i="2" s="1"/>
  <c r="H10" i="2"/>
  <c r="L7" i="2"/>
  <c r="L6" i="2"/>
  <c r="K5" i="2"/>
  <c r="L5" i="2" s="1"/>
  <c r="M5" i="2" s="1"/>
  <c r="M6" i="2" l="1"/>
  <c r="L11" i="2"/>
  <c r="K15" i="2"/>
  <c r="L15" i="2" s="1"/>
  <c r="K10" i="2"/>
  <c r="L10" i="2" s="1"/>
  <c r="C10" i="2" l="1"/>
  <c r="M10" i="2" s="1"/>
  <c r="C15" i="2" s="1"/>
  <c r="M15" i="2" s="1"/>
  <c r="M7" i="2"/>
  <c r="M11" i="2" l="1"/>
  <c r="C12" i="2" s="1"/>
  <c r="M8" i="2"/>
  <c r="M12" i="2" l="1"/>
  <c r="M9" i="2"/>
  <c r="C13" i="2" l="1"/>
  <c r="M13" i="2" s="1"/>
  <c r="C14" i="2" l="1"/>
  <c r="M14" i="2" s="1"/>
</calcChain>
</file>

<file path=xl/sharedStrings.xml><?xml version="1.0" encoding="utf-8"?>
<sst xmlns="http://schemas.openxmlformats.org/spreadsheetml/2006/main" count="31" uniqueCount="28">
  <si>
    <t>每人每月午餐費</t>
    <phoneticPr fontId="4" type="noConversion"/>
  </si>
  <si>
    <t>支出部分</t>
    <phoneticPr fontId="4" type="noConversion"/>
  </si>
  <si>
    <t>本月午餐費</t>
    <phoneticPr fontId="4" type="noConversion"/>
  </si>
  <si>
    <t>月份</t>
    <phoneticPr fontId="4" type="noConversion"/>
  </si>
  <si>
    <t>收入部分</t>
    <phoneticPr fontId="4" type="noConversion"/>
  </si>
  <si>
    <t>經費結存</t>
    <phoneticPr fontId="4" type="noConversion"/>
  </si>
  <si>
    <t>上月結存</t>
    <phoneticPr fontId="4" type="noConversion"/>
  </si>
  <si>
    <t>餐盤費</t>
    <phoneticPr fontId="4" type="noConversion"/>
  </si>
  <si>
    <t>午餐專戶利息收入</t>
    <phoneticPr fontId="4" type="noConversion"/>
  </si>
  <si>
    <t>本月合計</t>
    <phoneticPr fontId="4" type="noConversion"/>
  </si>
  <si>
    <t>團膳費</t>
    <phoneticPr fontId="4" type="noConversion"/>
  </si>
  <si>
    <t>維護設備費</t>
    <phoneticPr fontId="4" type="noConversion"/>
  </si>
  <si>
    <t>雜支</t>
    <phoneticPr fontId="4" type="noConversion"/>
  </si>
  <si>
    <t>本月結存</t>
    <phoneticPr fontId="4" type="noConversion"/>
  </si>
  <si>
    <t>九月</t>
    <phoneticPr fontId="4" type="noConversion"/>
  </si>
  <si>
    <t>十月</t>
    <phoneticPr fontId="4" type="noConversion"/>
  </si>
  <si>
    <t>十一月</t>
    <phoneticPr fontId="4" type="noConversion"/>
  </si>
  <si>
    <t>十二月</t>
    <phoneticPr fontId="4" type="noConversion"/>
  </si>
  <si>
    <t>一月</t>
    <phoneticPr fontId="4" type="noConversion"/>
  </si>
  <si>
    <t>四月</t>
    <phoneticPr fontId="4" type="noConversion"/>
  </si>
  <si>
    <t>五月</t>
    <phoneticPr fontId="4" type="noConversion"/>
  </si>
  <si>
    <t>六月</t>
    <phoneticPr fontId="4" type="noConversion"/>
  </si>
  <si>
    <t>備註</t>
    <phoneticPr fontId="4" type="noConversion"/>
  </si>
  <si>
    <t xml:space="preserve"> </t>
    <phoneticPr fontId="4" type="noConversion"/>
  </si>
  <si>
    <t>第1學期小計</t>
    <phoneticPr fontId="3" type="noConversion"/>
  </si>
  <si>
    <t>第2學期小計</t>
    <phoneticPr fontId="3" type="noConversion"/>
  </si>
  <si>
    <t>二月~三月</t>
    <phoneticPr fontId="4" type="noConversion"/>
  </si>
  <si>
    <t>臺中市北屯區文心國民小學112學年度午餐費收支結算表(113年2月至113年6月）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</si>
</sst>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_ "/>
  </numFmts>
  <fonts count="8"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16"/>
      <name val="標楷體"/>
      <family val="4"/>
      <charset val="136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  <font>
      <sz val="10"/>
      <name val="標楷體"/>
      <family val="4"/>
      <charset val="136"/>
    </font>
    <font>
      <sz val="9"/>
      <name val="標楷體"/>
      <family val="4"/>
      <charset val="136"/>
    </font>
    <font>
      <sz val="12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1">
      <alignment vertical="center"/>
    </xf>
    <xf numFmtId="0" fontId="2" fillId="0" borderId="1" xfId="1" applyFont="1" applyBorder="1" applyAlignment="1">
      <alignment vertical="center"/>
    </xf>
    <xf numFmtId="0" fontId="2" fillId="0" borderId="0" xfId="1" applyFont="1" applyBorder="1" applyAlignment="1">
      <alignment vertical="center"/>
    </xf>
    <xf numFmtId="0" fontId="1" fillId="0" borderId="0" xfId="1" applyBorder="1">
      <alignment vertical="center"/>
    </xf>
    <xf numFmtId="0" fontId="1" fillId="0" borderId="3" xfId="1" applyBorder="1">
      <alignment vertical="center"/>
    </xf>
    <xf numFmtId="0" fontId="5" fillId="0" borderId="2" xfId="1" applyFont="1" applyBorder="1" applyAlignment="1">
      <alignment horizontal="right" vertical="center"/>
    </xf>
    <xf numFmtId="0" fontId="5" fillId="0" borderId="2" xfId="1" applyFont="1" applyBorder="1">
      <alignment vertical="center"/>
    </xf>
    <xf numFmtId="41" fontId="6" fillId="0" borderId="2" xfId="1" applyNumberFormat="1" applyFont="1" applyBorder="1">
      <alignment vertical="center"/>
    </xf>
    <xf numFmtId="176" fontId="6" fillId="0" borderId="2" xfId="1" applyNumberFormat="1" applyFont="1" applyBorder="1">
      <alignment vertical="center"/>
    </xf>
    <xf numFmtId="0" fontId="5" fillId="2" borderId="2" xfId="1" applyFont="1" applyFill="1" applyBorder="1" applyAlignment="1">
      <alignment horizontal="right" vertical="center"/>
    </xf>
    <xf numFmtId="0" fontId="5" fillId="0" borderId="2" xfId="1" applyFont="1" applyBorder="1" applyAlignment="1">
      <alignment vertical="center"/>
    </xf>
    <xf numFmtId="0" fontId="7" fillId="0" borderId="0" xfId="1" applyFont="1">
      <alignment vertical="center"/>
    </xf>
    <xf numFmtId="0" fontId="5" fillId="0" borderId="2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2" borderId="2" xfId="1" applyFont="1" applyFill="1" applyBorder="1" applyAlignment="1">
      <alignment horizontal="right" vertical="center" wrapText="1"/>
    </xf>
    <xf numFmtId="0" fontId="5" fillId="2" borderId="5" xfId="1" applyFont="1" applyFill="1" applyBorder="1" applyAlignment="1">
      <alignment horizontal="right" vertical="center" wrapText="1"/>
    </xf>
    <xf numFmtId="0" fontId="5" fillId="0" borderId="7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4" xfId="1" applyFont="1" applyBorder="1" applyAlignment="1">
      <alignment horizontal="left" vertical="center"/>
    </xf>
    <xf numFmtId="0" fontId="2" fillId="0" borderId="0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</cellXfs>
  <cellStyles count="2">
    <cellStyle name="一般" xfId="0" builtinId="0"/>
    <cellStyle name="一般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9"/>
  <sheetViews>
    <sheetView tabSelected="1" zoomScale="99" zoomScaleNormal="99" workbookViewId="0">
      <pane xSplit="1" ySplit="4" topLeftCell="B5" activePane="bottomRight" state="frozen"/>
      <selection pane="topRight" activeCell="B1" sqref="B1"/>
      <selection pane="bottomLeft" activeCell="A4" sqref="A4"/>
      <selection pane="bottomRight" activeCell="D13" sqref="D13"/>
    </sheetView>
  </sheetViews>
  <sheetFormatPr defaultColWidth="8.88671875" defaultRowHeight="16.2"/>
  <cols>
    <col min="1" max="1" width="8.33203125" style="1" customWidth="1"/>
    <col min="2" max="2" width="6.6640625" style="1" customWidth="1"/>
    <col min="3" max="3" width="11.109375" style="1" customWidth="1"/>
    <col min="4" max="4" width="11.88671875" style="1" customWidth="1"/>
    <col min="5" max="5" width="6" style="1" customWidth="1"/>
    <col min="6" max="6" width="6.77734375" style="1" customWidth="1"/>
    <col min="7" max="7" width="11.33203125" style="1" customWidth="1"/>
    <col min="8" max="8" width="11.109375" style="1" customWidth="1"/>
    <col min="9" max="9" width="9.77734375" style="1" customWidth="1"/>
    <col min="10" max="10" width="8.88671875" style="1" customWidth="1"/>
    <col min="11" max="11" width="10.44140625" style="1" customWidth="1"/>
    <col min="12" max="12" width="11.109375" style="1" customWidth="1"/>
    <col min="13" max="14" width="11.44140625" style="1" customWidth="1"/>
    <col min="15" max="16384" width="8.88671875" style="1"/>
  </cols>
  <sheetData>
    <row r="1" spans="1:14" ht="47.4" customHeight="1">
      <c r="A1" s="20" t="s">
        <v>27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4" ht="11.4" customHeight="1">
      <c r="A2" s="2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4" ht="25.2" customHeight="1">
      <c r="A3" s="21" t="s">
        <v>3</v>
      </c>
      <c r="B3" s="22" t="s">
        <v>0</v>
      </c>
      <c r="C3" s="21" t="s">
        <v>4</v>
      </c>
      <c r="D3" s="21"/>
      <c r="E3" s="21"/>
      <c r="F3" s="21"/>
      <c r="G3" s="21"/>
      <c r="H3" s="23" t="s">
        <v>1</v>
      </c>
      <c r="I3" s="24"/>
      <c r="J3" s="24"/>
      <c r="K3" s="24"/>
      <c r="L3" s="24"/>
      <c r="M3" s="25" t="s">
        <v>5</v>
      </c>
      <c r="N3" s="4"/>
    </row>
    <row r="4" spans="1:14" ht="54.9" customHeight="1">
      <c r="A4" s="21"/>
      <c r="B4" s="22"/>
      <c r="C4" s="13" t="s">
        <v>6</v>
      </c>
      <c r="D4" s="13" t="s">
        <v>2</v>
      </c>
      <c r="E4" s="13" t="s">
        <v>7</v>
      </c>
      <c r="F4" s="13" t="s">
        <v>8</v>
      </c>
      <c r="G4" s="13" t="s">
        <v>9</v>
      </c>
      <c r="H4" s="13" t="s">
        <v>10</v>
      </c>
      <c r="I4" s="13" t="s">
        <v>11</v>
      </c>
      <c r="J4" s="13" t="s">
        <v>12</v>
      </c>
      <c r="K4" s="13" t="s">
        <v>9</v>
      </c>
      <c r="L4" s="14" t="s">
        <v>13</v>
      </c>
      <c r="M4" s="26"/>
      <c r="N4" s="5"/>
    </row>
    <row r="5" spans="1:14" ht="35.4" customHeight="1">
      <c r="A5" s="10" t="s">
        <v>14</v>
      </c>
      <c r="B5" s="7"/>
      <c r="C5" s="8">
        <v>45389</v>
      </c>
      <c r="D5" s="9">
        <v>6296024</v>
      </c>
      <c r="E5" s="9"/>
      <c r="F5" s="9"/>
      <c r="G5" s="8">
        <f>D5+E5+F5</f>
        <v>6296024</v>
      </c>
      <c r="H5" s="9">
        <f>1315386+4501</f>
        <v>1319887</v>
      </c>
      <c r="I5" s="9"/>
      <c r="J5" s="9"/>
      <c r="K5" s="9">
        <f>SUM(H5:J5)</f>
        <v>1319887</v>
      </c>
      <c r="L5" s="8">
        <f>G5-K5</f>
        <v>4976137</v>
      </c>
      <c r="M5" s="8">
        <f>C5+L5</f>
        <v>5021526</v>
      </c>
      <c r="N5" s="5"/>
    </row>
    <row r="6" spans="1:14" ht="35.4" customHeight="1">
      <c r="A6" s="10" t="s">
        <v>15</v>
      </c>
      <c r="B6" s="7"/>
      <c r="C6" s="8">
        <f>M5+D6</f>
        <v>5021526</v>
      </c>
      <c r="D6" s="9"/>
      <c r="E6" s="9"/>
      <c r="F6" s="9"/>
      <c r="G6" s="8">
        <f>D6+E6+F6</f>
        <v>0</v>
      </c>
      <c r="H6" s="9">
        <f>1285437+12687+69463+3021</f>
        <v>1370608</v>
      </c>
      <c r="I6" s="9"/>
      <c r="J6" s="9"/>
      <c r="K6" s="9">
        <f t="shared" ref="K6:K8" si="0">SUM(H6:J6)</f>
        <v>1370608</v>
      </c>
      <c r="L6" s="8">
        <f>G6-K6</f>
        <v>-1370608</v>
      </c>
      <c r="M6" s="8">
        <f>C6+L6</f>
        <v>3650918</v>
      </c>
      <c r="N6" s="5"/>
    </row>
    <row r="7" spans="1:14" ht="35.4" customHeight="1">
      <c r="A7" s="10" t="s">
        <v>16</v>
      </c>
      <c r="B7" s="7"/>
      <c r="C7" s="8">
        <f>M6+D7</f>
        <v>3651446</v>
      </c>
      <c r="D7" s="9">
        <v>528</v>
      </c>
      <c r="E7" s="9"/>
      <c r="F7" s="9"/>
      <c r="G7" s="8">
        <f>D7+E7+F7</f>
        <v>528</v>
      </c>
      <c r="H7" s="9">
        <v>1337202</v>
      </c>
      <c r="I7" s="9"/>
      <c r="J7" s="9"/>
      <c r="K7" s="9">
        <f t="shared" si="0"/>
        <v>1337202</v>
      </c>
      <c r="L7" s="8">
        <f t="shared" ref="L7:L9" si="1">G7-K7</f>
        <v>-1336674</v>
      </c>
      <c r="M7" s="8">
        <f t="shared" ref="M7:M9" si="2">C7+L7</f>
        <v>2314772</v>
      </c>
      <c r="N7" s="5"/>
    </row>
    <row r="8" spans="1:14" ht="35.4" customHeight="1">
      <c r="A8" s="10" t="s">
        <v>17</v>
      </c>
      <c r="B8" s="7"/>
      <c r="C8" s="8">
        <f>M7+D8</f>
        <v>2316164</v>
      </c>
      <c r="D8" s="9">
        <f>1392</f>
        <v>1392</v>
      </c>
      <c r="E8" s="9"/>
      <c r="F8" s="9"/>
      <c r="G8" s="8">
        <f t="shared" ref="G8:G9" si="3">D8+E8+F8</f>
        <v>1392</v>
      </c>
      <c r="H8" s="9">
        <f>1357458+13599</f>
        <v>1371057</v>
      </c>
      <c r="I8" s="9"/>
      <c r="J8" s="9"/>
      <c r="K8" s="9">
        <f t="shared" si="0"/>
        <v>1371057</v>
      </c>
      <c r="L8" s="8">
        <f t="shared" si="1"/>
        <v>-1369665</v>
      </c>
      <c r="M8" s="8">
        <f t="shared" si="2"/>
        <v>946499</v>
      </c>
      <c r="N8" s="5"/>
    </row>
    <row r="9" spans="1:14" ht="35.4" customHeight="1">
      <c r="A9" s="10" t="s">
        <v>18</v>
      </c>
      <c r="B9" s="7"/>
      <c r="C9" s="8">
        <f>M8+D9</f>
        <v>946499</v>
      </c>
      <c r="D9" s="9"/>
      <c r="E9" s="9"/>
      <c r="F9" s="9"/>
      <c r="G9" s="8">
        <f t="shared" si="3"/>
        <v>0</v>
      </c>
      <c r="H9" s="9">
        <f>469224+401650+9135+19154</f>
        <v>899163</v>
      </c>
      <c r="I9" s="9"/>
      <c r="J9" s="9"/>
      <c r="K9" s="9">
        <f>SUM(H9:J9)</f>
        <v>899163</v>
      </c>
      <c r="L9" s="8">
        <f t="shared" si="1"/>
        <v>-899163</v>
      </c>
      <c r="M9" s="8">
        <f t="shared" si="2"/>
        <v>47336</v>
      </c>
      <c r="N9" s="5"/>
    </row>
    <row r="10" spans="1:14" ht="35.4" customHeight="1">
      <c r="A10" s="15" t="s">
        <v>24</v>
      </c>
      <c r="B10" s="7"/>
      <c r="C10" s="8">
        <f>C5</f>
        <v>45389</v>
      </c>
      <c r="D10" s="9">
        <f>SUM(D5:D9)</f>
        <v>6297944</v>
      </c>
      <c r="E10" s="8">
        <f>SUM(E5:E9)</f>
        <v>0</v>
      </c>
      <c r="F10" s="8">
        <f>SUM(F5:F9)</f>
        <v>0</v>
      </c>
      <c r="G10" s="8">
        <f>D10+E10+F10</f>
        <v>6297944</v>
      </c>
      <c r="H10" s="9">
        <f>SUM(H5:H9)</f>
        <v>6297917</v>
      </c>
      <c r="I10" s="9"/>
      <c r="J10" s="9">
        <f>SUM(J5:J9)</f>
        <v>0</v>
      </c>
      <c r="K10" s="9">
        <f>SUM(K5:K9)</f>
        <v>6297917</v>
      </c>
      <c r="L10" s="8">
        <f t="shared" ref="L10:L15" si="4">G10-K10</f>
        <v>27</v>
      </c>
      <c r="M10" s="8">
        <f>C10+L10</f>
        <v>45416</v>
      </c>
      <c r="N10" s="5"/>
    </row>
    <row r="11" spans="1:14" ht="35.4" customHeight="1">
      <c r="A11" s="6" t="s">
        <v>26</v>
      </c>
      <c r="B11" s="7"/>
      <c r="C11" s="8">
        <f>M10</f>
        <v>45416</v>
      </c>
      <c r="D11" s="9">
        <v>5729527</v>
      </c>
      <c r="E11" s="8"/>
      <c r="F11" s="8"/>
      <c r="G11" s="8">
        <f>D11+E11+F11</f>
        <v>5729527</v>
      </c>
      <c r="H11" s="9">
        <f>936937+1040950+6672</f>
        <v>1984559</v>
      </c>
      <c r="I11" s="9"/>
      <c r="J11" s="9"/>
      <c r="K11" s="9">
        <f>SUM(H11:J11)</f>
        <v>1984559</v>
      </c>
      <c r="L11" s="8">
        <f t="shared" si="4"/>
        <v>3744968</v>
      </c>
      <c r="M11" s="8">
        <f>C11+L11</f>
        <v>3790384</v>
      </c>
      <c r="N11" s="5"/>
    </row>
    <row r="12" spans="1:14" ht="35.4" customHeight="1">
      <c r="A12" s="6" t="s">
        <v>19</v>
      </c>
      <c r="B12" s="7"/>
      <c r="C12" s="8">
        <f>M11+D12</f>
        <v>3794571</v>
      </c>
      <c r="D12" s="9">
        <v>4187</v>
      </c>
      <c r="E12" s="8"/>
      <c r="F12" s="8"/>
      <c r="G12" s="8">
        <f t="shared" ref="G12:G14" si="5">D12+E12+F12</f>
        <v>4187</v>
      </c>
      <c r="H12" s="9">
        <f>679786+582688+5378+12528</f>
        <v>1280380</v>
      </c>
      <c r="I12" s="9"/>
      <c r="J12" s="9"/>
      <c r="K12" s="9">
        <f t="shared" ref="K12:K13" si="6">SUM(H12:J12)</f>
        <v>1280380</v>
      </c>
      <c r="L12" s="8">
        <f t="shared" si="4"/>
        <v>-1276193</v>
      </c>
      <c r="M12" s="8">
        <f>C12+L12</f>
        <v>2518378</v>
      </c>
      <c r="N12" s="5"/>
    </row>
    <row r="13" spans="1:14" ht="35.4" customHeight="1">
      <c r="A13" s="10" t="s">
        <v>20</v>
      </c>
      <c r="B13" s="7"/>
      <c r="C13" s="8">
        <f>M12+D13</f>
        <v>2520127</v>
      </c>
      <c r="D13" s="9">
        <v>1749</v>
      </c>
      <c r="E13" s="8"/>
      <c r="F13" s="8"/>
      <c r="G13" s="8">
        <f t="shared" si="5"/>
        <v>1749</v>
      </c>
      <c r="H13" s="9">
        <f>642564+748387</f>
        <v>1390951</v>
      </c>
      <c r="I13" s="9"/>
      <c r="J13" s="9"/>
      <c r="K13" s="9">
        <f t="shared" si="6"/>
        <v>1390951</v>
      </c>
      <c r="L13" s="8">
        <f t="shared" si="4"/>
        <v>-1389202</v>
      </c>
      <c r="M13" s="8">
        <f>C13+L13</f>
        <v>1130925</v>
      </c>
      <c r="N13" s="5"/>
    </row>
    <row r="14" spans="1:14" ht="35.4" customHeight="1">
      <c r="A14" s="10" t="s">
        <v>21</v>
      </c>
      <c r="B14" s="7"/>
      <c r="C14" s="8">
        <f>M13+D14</f>
        <v>1130925</v>
      </c>
      <c r="D14" s="9"/>
      <c r="E14" s="8"/>
      <c r="F14" s="8"/>
      <c r="G14" s="8">
        <f t="shared" si="5"/>
        <v>0</v>
      </c>
      <c r="H14" s="9">
        <f>626577+429772+9072+12624</f>
        <v>1078045</v>
      </c>
      <c r="I14" s="9"/>
      <c r="J14" s="9"/>
      <c r="K14" s="9">
        <f>SUM(H14:J14)</f>
        <v>1078045</v>
      </c>
      <c r="L14" s="8">
        <f t="shared" si="4"/>
        <v>-1078045</v>
      </c>
      <c r="M14" s="8">
        <f t="shared" ref="M14:M15" si="7">C14+L14</f>
        <v>52880</v>
      </c>
      <c r="N14" s="5"/>
    </row>
    <row r="15" spans="1:14" ht="35.4" customHeight="1">
      <c r="A15" s="16" t="s">
        <v>25</v>
      </c>
      <c r="B15" s="7"/>
      <c r="C15" s="8">
        <f>C11</f>
        <v>45416</v>
      </c>
      <c r="D15" s="9">
        <f>SUM(D11:D14)</f>
        <v>5735463</v>
      </c>
      <c r="E15" s="8"/>
      <c r="F15" s="8"/>
      <c r="G15" s="8">
        <f>D15+E15+F15</f>
        <v>5735463</v>
      </c>
      <c r="H15" s="9">
        <f>SUM(H11:H14)</f>
        <v>5733935</v>
      </c>
      <c r="I15" s="9"/>
      <c r="J15" s="9"/>
      <c r="K15" s="9">
        <f>SUM(K11:K14)</f>
        <v>5733935</v>
      </c>
      <c r="L15" s="8">
        <f t="shared" si="4"/>
        <v>1528</v>
      </c>
      <c r="M15" s="8">
        <f t="shared" si="7"/>
        <v>46944</v>
      </c>
      <c r="N15" s="5"/>
    </row>
    <row r="16" spans="1:14" ht="32.1" customHeight="1">
      <c r="A16" s="11" t="s">
        <v>22</v>
      </c>
      <c r="B16" s="17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9"/>
      <c r="N16" s="5"/>
    </row>
    <row r="17" spans="1:13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</row>
    <row r="18" spans="1:13">
      <c r="A18" s="12" t="s">
        <v>23</v>
      </c>
      <c r="B18" s="12"/>
      <c r="C18" s="12"/>
      <c r="E18" s="12"/>
      <c r="F18" s="12"/>
      <c r="H18" s="12" t="s">
        <v>23</v>
      </c>
      <c r="J18" s="12" t="s">
        <v>23</v>
      </c>
      <c r="K18" s="12"/>
      <c r="L18" s="12"/>
      <c r="M18" s="12"/>
    </row>
    <row r="19" spans="1:13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</row>
  </sheetData>
  <mergeCells count="7">
    <mergeCell ref="B16:M16"/>
    <mergeCell ref="A1:M1"/>
    <mergeCell ref="A3:A4"/>
    <mergeCell ref="B3:B4"/>
    <mergeCell ref="C3:G3"/>
    <mergeCell ref="H3:L3"/>
    <mergeCell ref="M3:M4"/>
  </mergeCells>
  <phoneticPr fontId="3" type="noConversion"/>
  <pageMargins left="0.55118110236220474" right="0.35433070866141736" top="0.78740157480314965" bottom="0.78740157480314965" header="0.51181102362204722" footer="0.51181102362204722"/>
  <pageSetup paperSize="9" scale="67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110學年  </vt:lpstr>
      <vt:lpstr>'110學年 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lces</dc:creator>
  <cp:lastModifiedBy>蕙霙 楊</cp:lastModifiedBy>
  <dcterms:created xsi:type="dcterms:W3CDTF">2021-02-25T03:49:06Z</dcterms:created>
  <dcterms:modified xsi:type="dcterms:W3CDTF">2024-07-02T03:39:10Z</dcterms:modified>
</cp:coreProperties>
</file>